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4\"/>
    </mc:Choice>
  </mc:AlternateContent>
  <xr:revisionPtr revIDLastSave="0" documentId="13_ncr:1_{158B4036-1DC5-4BE9-85A5-04303795A5C6}" xr6:coauthVersionLast="47" xr6:coauthVersionMax="47" xr10:uidLastSave="{00000000-0000-0000-0000-000000000000}"/>
  <bookViews>
    <workbookView xWindow="-120" yWindow="-120" windowWidth="29040" windowHeight="15720" xr2:uid="{AD34CD47-919B-403F-9878-BE559C72C881}"/>
  </bookViews>
  <sheets>
    <sheet name="1404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5" i="1"/>
  <c r="D31" i="1" s="1"/>
  <c r="D67" i="1" s="1"/>
  <c r="D37" i="1"/>
  <c r="D52" i="1"/>
  <c r="D54" i="1"/>
  <c r="D57" i="1"/>
  <c r="D60" i="1"/>
  <c r="D62" i="1" s="1"/>
</calcChain>
</file>

<file path=xl/sharedStrings.xml><?xml version="1.0" encoding="utf-8"?>
<sst xmlns="http://schemas.openxmlformats.org/spreadsheetml/2006/main" count="50" uniqueCount="48">
  <si>
    <t>19. De: שיעור הוצאות ישירות (סכום של סעיף 9 וסעיף 18)</t>
  </si>
  <si>
    <t>שנת הכספים הבאה 2025</t>
  </si>
  <si>
    <t xml:space="preserve">18. שיעור מגבלת עמלת ניהול חיצוני שהמשקיע המוסדי הצהיר עליה בהתאם לתקנה 2א לתקנות הוצאות ישירות עבור </t>
  </si>
  <si>
    <t>סך הכל הוצאות ישירות (לצורך חישוב שיעור עלות שנתית צפויה)</t>
  </si>
  <si>
    <t>17. שיעור סך ההוצאות הישירות מתוך יתרת נכסים ממוצעת (חלוקה של סעיף 16 בסעיף 8)</t>
  </si>
  <si>
    <t>16. סך כל הוצאות ישירות (סכום של סעיף 7 וסעיף 11 בניכוי סעיף 15א)</t>
  </si>
  <si>
    <t>סך הכל הוצאות ישירות בפועל (למעט דמי ניהול משתנים כאמור בסעיף 10)</t>
  </si>
  <si>
    <t>15.ב שיעור עמלת ניהול חיצוני בפועל לאחר החזר, (חלוקה של התוצאה של סעיף 11 בניכוי סעיף 15א, בסעיף 8.ב)</t>
  </si>
  <si>
    <t>15.א סכום שהוחזר לחוסכים (אם הוחזר)</t>
  </si>
  <si>
    <t>14. ההפרש בין שיעור מגבלת עמלת ניהול חיצוני מוצהרת לבין שיעור  עמלת ניהול חיצוני בפועל (סעיף 13 פחות סעיף 12)</t>
  </si>
  <si>
    <t>13. שיעור מגבלת עמלת ניהול חיצוני שהמשקיע המוסדי הצהיר עליה עבור שנת הכספים שהסתיימה</t>
  </si>
  <si>
    <t>12. שיעור עמלת ניהול חיצוני בפועל  לפני החזר, ככל שבוצע (חלוקה של סעיף 11 בסעיף 8.ב)</t>
  </si>
  <si>
    <t>ט. סך תשלומים בגין השקעה בקרן טכנולוגיה עילית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</si>
  <si>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</si>
  <si>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</si>
  <si>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ז. סך תשלומים בגין השקעה בקרנות נאמנות ישראליות כאשר 75 אחוזים לפחות מנכסי הקרן מושקעים בנכסים שלא</t>
  </si>
  <si>
    <t>ישראל ואינם נסחרים או מוחזקים בה</t>
  </si>
  <si>
    <t>ו. סך תשלומים בגין השקעה בקרנות סל כאשר 75 אחוזים לפחות מנכסי הקרן הם נכסים שלא הונפקו במדינת</t>
  </si>
  <si>
    <t>לפי מדדים שעליהם הורה הממונה ובתנאים שהורה</t>
  </si>
  <si>
    <t>ה. סך תשלומים בגין השקעה בקרנות סל כאשר 75 אחוזים לפחות מנכסי הקרן הם נכסים שהונפקו במדינת ישראל</t>
  </si>
  <si>
    <t>ד. סך תשלומים למנהלי תיקים זרים</t>
  </si>
  <si>
    <t>ג. סך תשלומים למנהלי תיקים ישראלים בגין השקעה בחול</t>
  </si>
  <si>
    <t>ב. סך תשלומים הנובעים מהשקעה בקרנות השקעה בחול</t>
  </si>
  <si>
    <t>א. סך תשלומים הנובעים מהשקעה בקרנות השקעה בישראל</t>
  </si>
  <si>
    <t>11. סהכ הוצאות ישירות מסוג "עמלת ניהול חיצוני" (סכום סעיפים 11 א. עד 11 ט.)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</si>
  <si>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</si>
  <si>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</si>
  <si>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9. שיעור שנתי של הוצאות ישירות שאינן מסוג עמלת ניהול חיצוני (חלוקה של סעיף 7 בסעיף 8)</t>
  </si>
  <si>
    <t>ב. השווי המשוערך של נכסי הקופה או המסלול נכון ליום 31 בדצמבר של שנת הכספים שהסתיימה ב 2023</t>
  </si>
  <si>
    <t>א. השווי המשוערך של נכסי הקופה או המסלול נכון ליום 31 דצמבר של שנת הכספים שהסתיימה ב 2024</t>
  </si>
  <si>
    <t>8. שווי ממוצע של נכסי הקופה או המסלול (ממוצע פשוט של סעיפים 8 א. ו - 8 ב.)</t>
  </si>
  <si>
    <t>7. סך הכל הוצאות ישירות שאינן מסוג עמלת ניהול חיצוני (סכום סעיפים 1 עד 6)</t>
  </si>
  <si>
    <t>6 . סך הוצאות בעד מתן משכנתאות</t>
  </si>
  <si>
    <t>5. סך הוצאות בעד ניהול תביעות</t>
  </si>
  <si>
    <t>4 . מסים החלים על משקיע מוסדי, על נכסיו, על הכנסותיו ועל עסקאות שנעשו בנכסיו</t>
  </si>
  <si>
    <t>ב. הוצאה הנובעת מהשקעה בזכויות במקרקעין</t>
  </si>
  <si>
    <t>א. הוצאה הנובעת מהשקעה בניירות ערך לא סחירים או ממתן הלוואה למי שאינו עמית או מבוטח</t>
  </si>
  <si>
    <t>3 . סך הכל הוצאות הנובעות מהשקעות לא סחירות</t>
  </si>
  <si>
    <t>ב. סך עמלות קסטודיאן לצדדים שאינם קשורים</t>
  </si>
  <si>
    <t>א. סך עמלות קסטודיאן לצדדים קשורים</t>
  </si>
  <si>
    <t>2. סך הכל דמי שמירה בשל ניירות ערך סחירים וכל עמלה שגובה מי שמבצע את משמרות ניירות הערך (קסטודיאן)</t>
  </si>
  <si>
    <t>ב. סך עמלות קנייה ומכירה של ניירות ערך סחירים לצדדים שאינם קשורים</t>
  </si>
  <si>
    <t>א. סך עמלות קנייה ומכירה של ניירות ערך סחירים לצדדים קשורים</t>
  </si>
  <si>
    <t>1. סך הכל עמלות קנייה ומכירה של ניירות ערך סחירים</t>
  </si>
  <si>
    <t>הוצאות ישירות שאינן מסוג עמלת ניהול חיצוני</t>
  </si>
  <si>
    <t>אלפי ש''ח</t>
  </si>
  <si>
    <t>נספח 1 סך ההוצאות הישירות ששולמו בעד כל סוג של הוצאה ישירה לתקופה המסתיימת ביום - 31.12.2024</t>
  </si>
  <si>
    <t>קרן השתלמות עובדי מדינה מסלול ללא 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</si>
</sst>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3" fillId="0" borderId="0" xfId="1" applyFont="1" applyFill="1"/>
    <xf numFmtId="0" fontId="2" fillId="0" borderId="0" xfId="0" applyFont="1" applyAlignment="1">
      <alignment horizontal="right" readingOrder="1"/>
    </xf>
    <xf numFmtId="10" fontId="4" fillId="0" borderId="0" xfId="2" applyNumberFormat="1" applyFont="1" applyFill="1"/>
    <xf numFmtId="0" fontId="2" fillId="0" borderId="0" xfId="0" applyFont="1" applyAlignment="1">
      <alignment horizontal="right" readingOrder="2"/>
    </xf>
    <xf numFmtId="164" fontId="4" fillId="0" borderId="0" xfId="1" applyFont="1" applyFill="1"/>
    <xf numFmtId="0" fontId="5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/>
    </xf>
    <xf numFmtId="2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 readingOrder="1"/>
    </xf>
    <xf numFmtId="164" fontId="6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1"/>
    </xf>
    <xf numFmtId="0" fontId="8" fillId="0" borderId="0" xfId="0" applyFont="1" applyAlignment="1">
      <alignment horizontal="right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Relationship Id="rId1" Type="http://schemas.openxmlformats.org/officeDocument/2006/relationships/externalLinkPath" Target="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D05D-FCD4-4B82-A356-0E86B94C9B1C}">
  <dimension ref="B1:E67"/>
  <sheetViews>
    <sheetView showGridLines="0" rightToLeft="1" tabSelected="1" topLeftCell="A34" zoomScale="70" zoomScaleNormal="70" workbookViewId="0">
      <selection activeCell="C70" sqref="C70"/>
    </sheetView>
  </sheetViews>
  <sheetFormatPr defaultColWidth="9.125" defaultRowHeight="18" x14ac:dyDescent="0.25"/>
  <cols>
    <col min="1" max="1" width="2.75" style="1" customWidth="1"/>
    <col min="2" max="2" width="5.625" style="3" customWidth="1"/>
    <col min="3" max="3" width="130.625" style="1" customWidth="1"/>
    <col min="4" max="4" width="18.25" style="2" bestFit="1" customWidth="1"/>
    <col min="5" max="16384" width="9.125" style="1"/>
  </cols>
  <sheetData>
    <row r="1" spans="2:5" s="14" customFormat="1" x14ac:dyDescent="0.25">
      <c r="B1" s="17"/>
      <c r="D1" s="2"/>
    </row>
    <row r="2" spans="2:5" s="14" customFormat="1" ht="18" customHeight="1" x14ac:dyDescent="0.25">
      <c r="B2" s="18" t="s">
        <v>47</v>
      </c>
      <c r="C2" s="15"/>
      <c r="D2" s="2"/>
    </row>
    <row r="3" spans="2:5" s="14" customFormat="1" ht="18" customHeight="1" x14ac:dyDescent="0.25">
      <c r="B3" s="17"/>
      <c r="D3" s="2"/>
    </row>
    <row r="4" spans="2:5" s="14" customFormat="1" ht="18" customHeight="1" x14ac:dyDescent="0.25">
      <c r="B4" s="16" t="s">
        <v>46</v>
      </c>
      <c r="C4" s="15"/>
      <c r="D4" s="12" t="s">
        <v>45</v>
      </c>
    </row>
    <row r="5" spans="2:5" ht="18" customHeight="1" x14ac:dyDescent="0.25">
      <c r="B5" s="7"/>
      <c r="C5" s="13"/>
      <c r="D5" s="12"/>
    </row>
    <row r="6" spans="2:5" ht="18" customHeight="1" x14ac:dyDescent="0.25">
      <c r="B6" s="11" t="s">
        <v>44</v>
      </c>
    </row>
    <row r="7" spans="2:5" ht="18" customHeight="1" x14ac:dyDescent="0.25">
      <c r="B7" s="5" t="s">
        <v>43</v>
      </c>
      <c r="D7" s="8">
        <f>SUM(D8:D9)</f>
        <v>5.0709180799999993</v>
      </c>
    </row>
    <row r="8" spans="2:5" ht="18" customHeight="1" x14ac:dyDescent="0.25">
      <c r="C8" s="1" t="s">
        <v>42</v>
      </c>
      <c r="D8" s="2">
        <v>9.8648689999999997E-2</v>
      </c>
    </row>
    <row r="9" spans="2:5" ht="18" customHeight="1" x14ac:dyDescent="0.25">
      <c r="C9" s="1" t="s">
        <v>41</v>
      </c>
      <c r="D9" s="2">
        <v>4.9722693899999992</v>
      </c>
    </row>
    <row r="10" spans="2:5" ht="18" customHeight="1" x14ac:dyDescent="0.25">
      <c r="C10" s="10"/>
    </row>
    <row r="11" spans="2:5" ht="18" customHeight="1" x14ac:dyDescent="0.25">
      <c r="B11" s="5" t="s">
        <v>40</v>
      </c>
      <c r="D11" s="8">
        <v>0.14817607399999999</v>
      </c>
      <c r="E11" s="9"/>
    </row>
    <row r="12" spans="2:5" ht="18" customHeight="1" x14ac:dyDescent="0.25">
      <c r="C12" s="3" t="s">
        <v>39</v>
      </c>
      <c r="D12" s="2">
        <v>0</v>
      </c>
    </row>
    <row r="13" spans="2:5" ht="18" customHeight="1" x14ac:dyDescent="0.25">
      <c r="C13" s="3" t="s">
        <v>38</v>
      </c>
      <c r="D13" s="2">
        <v>0.14817607399999999</v>
      </c>
    </row>
    <row r="14" spans="2:5" ht="18" customHeight="1" x14ac:dyDescent="0.25">
      <c r="C14" s="3"/>
    </row>
    <row r="15" spans="2:5" ht="18" customHeight="1" x14ac:dyDescent="0.25">
      <c r="B15" s="5" t="s">
        <v>37</v>
      </c>
      <c r="D15" s="8">
        <v>0</v>
      </c>
    </row>
    <row r="16" spans="2:5" ht="18" customHeight="1" x14ac:dyDescent="0.25">
      <c r="C16" s="3" t="s">
        <v>36</v>
      </c>
      <c r="D16" s="2">
        <v>0</v>
      </c>
    </row>
    <row r="17" spans="2:4" ht="18" customHeight="1" x14ac:dyDescent="0.25">
      <c r="C17" s="3" t="s">
        <v>35</v>
      </c>
      <c r="D17" s="2">
        <v>0</v>
      </c>
    </row>
    <row r="18" spans="2:4" ht="18" customHeight="1" x14ac:dyDescent="0.25"/>
    <row r="19" spans="2:4" ht="18" customHeight="1" x14ac:dyDescent="0.25">
      <c r="B19" s="5" t="s">
        <v>34</v>
      </c>
      <c r="D19" s="2">
        <v>0</v>
      </c>
    </row>
    <row r="20" spans="2:4" ht="18" customHeight="1" x14ac:dyDescent="0.25">
      <c r="B20" s="5"/>
    </row>
    <row r="21" spans="2:4" ht="18" customHeight="1" x14ac:dyDescent="0.25">
      <c r="B21" s="5" t="s">
        <v>33</v>
      </c>
      <c r="D21" s="2">
        <v>0</v>
      </c>
    </row>
    <row r="22" spans="2:4" ht="18" customHeight="1" x14ac:dyDescent="0.25">
      <c r="B22" s="5"/>
    </row>
    <row r="23" spans="2:4" ht="18" customHeight="1" x14ac:dyDescent="0.25">
      <c r="B23" s="5" t="s">
        <v>32</v>
      </c>
      <c r="D23" s="2">
        <v>0</v>
      </c>
    </row>
    <row r="24" spans="2:4" ht="18" customHeight="1" x14ac:dyDescent="0.25">
      <c r="B24" s="5"/>
    </row>
    <row r="25" spans="2:4" ht="18" customHeight="1" x14ac:dyDescent="0.25">
      <c r="B25" s="5" t="s">
        <v>31</v>
      </c>
      <c r="D25" s="6">
        <f>D8+D9+D12+D13+D16+D17+D19+D21+D23</f>
        <v>5.2190941539999995</v>
      </c>
    </row>
    <row r="26" spans="2:4" ht="18" customHeight="1" x14ac:dyDescent="0.25">
      <c r="B26" s="5"/>
    </row>
    <row r="27" spans="2:4" ht="18" customHeight="1" x14ac:dyDescent="0.25">
      <c r="B27" s="5" t="s">
        <v>30</v>
      </c>
      <c r="D27" s="2">
        <v>29444.050599999999</v>
      </c>
    </row>
    <row r="28" spans="2:4" ht="18" customHeight="1" x14ac:dyDescent="0.25">
      <c r="C28" s="1" t="s">
        <v>29</v>
      </c>
      <c r="D28" s="2">
        <v>27223.711729999999</v>
      </c>
    </row>
    <row r="29" spans="2:4" ht="18" customHeight="1" x14ac:dyDescent="0.25">
      <c r="C29" s="1" t="s">
        <v>28</v>
      </c>
      <c r="D29" s="2">
        <v>31664.389469999998</v>
      </c>
    </row>
    <row r="30" spans="2:4" ht="18" customHeight="1" x14ac:dyDescent="0.25"/>
    <row r="31" spans="2:4" ht="18" customHeight="1" x14ac:dyDescent="0.25">
      <c r="B31" s="5" t="s">
        <v>27</v>
      </c>
      <c r="D31" s="4">
        <f>IFERROR(D25/D27,0)</f>
        <v>1.7725462521790393E-4</v>
      </c>
    </row>
    <row r="32" spans="2:4" ht="18" customHeight="1" x14ac:dyDescent="0.25">
      <c r="B32" s="5"/>
    </row>
    <row r="33" spans="2:4" ht="18" customHeight="1" x14ac:dyDescent="0.25">
      <c r="B33" s="7" t="s">
        <v>25</v>
      </c>
    </row>
    <row r="34" spans="2:4" ht="18" customHeight="1" x14ac:dyDescent="0.25">
      <c r="B34" s="5" t="s">
        <v>26</v>
      </c>
      <c r="D34" s="2">
        <v>0</v>
      </c>
    </row>
    <row r="35" spans="2:4" ht="18" customHeight="1" x14ac:dyDescent="0.25">
      <c r="B35" s="5"/>
    </row>
    <row r="36" spans="2:4" ht="18" customHeight="1" x14ac:dyDescent="0.25">
      <c r="B36" s="7" t="s">
        <v>25</v>
      </c>
    </row>
    <row r="37" spans="2:4" ht="18" customHeight="1" x14ac:dyDescent="0.25">
      <c r="B37" s="5" t="s">
        <v>24</v>
      </c>
      <c r="D37" s="6">
        <f>SUM(D38:D50)</f>
        <v>1.0067400189999998</v>
      </c>
    </row>
    <row r="38" spans="2:4" ht="18" customHeight="1" x14ac:dyDescent="0.25">
      <c r="C38" s="5" t="s">
        <v>23</v>
      </c>
      <c r="D38" s="2">
        <v>0</v>
      </c>
    </row>
    <row r="39" spans="2:4" ht="18" customHeight="1" x14ac:dyDescent="0.25">
      <c r="C39" s="5" t="s">
        <v>22</v>
      </c>
      <c r="D39" s="2">
        <v>0</v>
      </c>
    </row>
    <row r="40" spans="2:4" ht="18" customHeight="1" x14ac:dyDescent="0.25">
      <c r="C40" s="5" t="s">
        <v>21</v>
      </c>
      <c r="D40" s="2">
        <v>0</v>
      </c>
    </row>
    <row r="41" spans="2:4" ht="18" customHeight="1" x14ac:dyDescent="0.25">
      <c r="C41" s="5" t="s">
        <v>20</v>
      </c>
      <c r="D41" s="2">
        <v>0</v>
      </c>
    </row>
    <row r="42" spans="2:4" ht="18" customHeight="1" x14ac:dyDescent="0.25">
      <c r="C42" s="5" t="s">
        <v>19</v>
      </c>
      <c r="D42" s="2">
        <v>2.2201678000000016E-2</v>
      </c>
    </row>
    <row r="43" spans="2:4" ht="18" customHeight="1" x14ac:dyDescent="0.25">
      <c r="C43" s="5" t="s">
        <v>18</v>
      </c>
    </row>
    <row r="44" spans="2:4" ht="18" customHeight="1" x14ac:dyDescent="0.25">
      <c r="C44" s="5" t="s">
        <v>17</v>
      </c>
      <c r="D44" s="2">
        <v>0.98453834099999971</v>
      </c>
    </row>
    <row r="45" spans="2:4" ht="18" customHeight="1" x14ac:dyDescent="0.25">
      <c r="C45" s="5" t="s">
        <v>16</v>
      </c>
    </row>
    <row r="46" spans="2:4" ht="18" customHeight="1" x14ac:dyDescent="0.25">
      <c r="C46" s="1" t="s">
        <v>15</v>
      </c>
      <c r="D46" s="2">
        <v>0</v>
      </c>
    </row>
    <row r="47" spans="2:4" ht="18" customHeight="1" x14ac:dyDescent="0.25">
      <c r="C47" s="1" t="s">
        <v>13</v>
      </c>
    </row>
    <row r="48" spans="2:4" ht="18" customHeight="1" x14ac:dyDescent="0.25">
      <c r="C48" s="1" t="s">
        <v>14</v>
      </c>
      <c r="D48" s="2">
        <v>0</v>
      </c>
    </row>
    <row r="49" spans="2:4" ht="18" customHeight="1" x14ac:dyDescent="0.25">
      <c r="C49" s="1" t="s">
        <v>13</v>
      </c>
    </row>
    <row r="50" spans="2:4" ht="18" customHeight="1" x14ac:dyDescent="0.25">
      <c r="C50" s="1" t="s">
        <v>12</v>
      </c>
      <c r="D50" s="2">
        <v>0</v>
      </c>
    </row>
    <row r="51" spans="2:4" ht="18" customHeight="1" x14ac:dyDescent="0.25"/>
    <row r="52" spans="2:4" ht="18" customHeight="1" x14ac:dyDescent="0.25">
      <c r="B52" s="5" t="s">
        <v>11</v>
      </c>
      <c r="D52" s="4">
        <f>SUM(D38:D50)/D29</f>
        <v>3.1794076432574897E-5</v>
      </c>
    </row>
    <row r="53" spans="2:4" ht="18" customHeight="1" x14ac:dyDescent="0.25">
      <c r="B53" s="5" t="s">
        <v>10</v>
      </c>
      <c r="D53" s="4">
        <v>2.0000000000000001E-4</v>
      </c>
    </row>
    <row r="54" spans="2:4" ht="18" customHeight="1" x14ac:dyDescent="0.25">
      <c r="B54" s="5" t="s">
        <v>9</v>
      </c>
      <c r="D54" s="4">
        <f>IFERROR(D53-D52,"הזנה ידנית")</f>
        <v>1.6820592356742511E-4</v>
      </c>
    </row>
    <row r="55" spans="2:4" ht="18" customHeight="1" x14ac:dyDescent="0.25">
      <c r="B55" s="5"/>
    </row>
    <row r="56" spans="2:4" ht="18" customHeight="1" x14ac:dyDescent="0.25">
      <c r="B56" s="5" t="s">
        <v>8</v>
      </c>
      <c r="D56" s="6">
        <v>0</v>
      </c>
    </row>
    <row r="57" spans="2:4" ht="18" customHeight="1" x14ac:dyDescent="0.25">
      <c r="B57" s="5" t="s">
        <v>7</v>
      </c>
      <c r="D57" s="4">
        <f>IFERROR((SUM(D38:D50)-D56)/D29,0)</f>
        <v>3.1794076432574897E-5</v>
      </c>
    </row>
    <row r="58" spans="2:4" ht="18" customHeight="1" x14ac:dyDescent="0.25">
      <c r="B58" s="5"/>
    </row>
    <row r="59" spans="2:4" ht="18" customHeight="1" x14ac:dyDescent="0.25">
      <c r="B59" s="7" t="s">
        <v>6</v>
      </c>
    </row>
    <row r="60" spans="2:4" ht="18" customHeight="1" x14ac:dyDescent="0.25">
      <c r="B60" s="5" t="s">
        <v>5</v>
      </c>
      <c r="D60" s="6">
        <f>D25+SUM(D38:D50)-D56</f>
        <v>6.2258341729999991</v>
      </c>
    </row>
    <row r="61" spans="2:4" ht="18" customHeight="1" x14ac:dyDescent="0.25">
      <c r="B61" s="5"/>
    </row>
    <row r="62" spans="2:4" ht="18" customHeight="1" x14ac:dyDescent="0.25">
      <c r="B62" s="5" t="s">
        <v>4</v>
      </c>
      <c r="D62" s="4">
        <f>IFERROR(D60/D27,0)</f>
        <v>2.1144625301656013E-4</v>
      </c>
    </row>
    <row r="63" spans="2:4" ht="18" customHeight="1" x14ac:dyDescent="0.25">
      <c r="B63" s="5"/>
    </row>
    <row r="64" spans="2:4" ht="18" customHeight="1" x14ac:dyDescent="0.25">
      <c r="B64" s="7" t="s">
        <v>3</v>
      </c>
    </row>
    <row r="65" spans="2:4" ht="18" customHeight="1" x14ac:dyDescent="0.25">
      <c r="B65" s="5" t="s">
        <v>2</v>
      </c>
      <c r="D65" s="4">
        <v>4.1999999999999997E-3</v>
      </c>
    </row>
    <row r="66" spans="2:4" ht="18" customHeight="1" x14ac:dyDescent="0.25">
      <c r="B66" s="5" t="s">
        <v>1</v>
      </c>
      <c r="D66" s="6"/>
    </row>
    <row r="67" spans="2:4" ht="18" customHeight="1" x14ac:dyDescent="0.25">
      <c r="B67" s="5" t="s">
        <v>0</v>
      </c>
      <c r="D67" s="4">
        <f>IFERROR(D31+D65,"יש להשלים את סעיף 18")</f>
        <v>4.3772546252179041E-3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2025-06-11T07:12:25Z</dcterms:created>
  <dcterms:modified xsi:type="dcterms:W3CDTF">2026-06-03T09:39:58Z</dcterms:modified>
</cp:coreProperties>
</file>